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_xlnm.Print_Area" localSheetId="0">'F_VRA'!$A$1:$I$65</definedName>
    <definedName name="_xlnm.Print_Titles" localSheetId="0">'F_VRA'!$4:$7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<sst xmlns="http://schemas.openxmlformats.org/spreadsheetml/2006/main" count="1729" uniqueCount="408">
  <si>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</si>
  <si>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</si>
  <si>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</si>
  <si>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</si>
  <si>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</si>
  <si>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</si>
  <si>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</si>
  <si>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</si>
  <si>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</si>
  <si>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</si>
  <si>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</si>
  <si>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</si>
  <si>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</si>
  <si>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</si>
  <si>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</si>
  <si>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</si>
  <si>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</si>
  <si>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</si>
  <si>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</si>
  <si>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</si>
  <si>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</si>
  <si>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</si>
  <si>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</si>
  <si>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</si>
  <si>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</si>
  <si>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</si>
  <si>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</si>
  <si>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</si>
  <si>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</si>
  <si>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</si>
  <si>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</si>
  <si>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</si>
  <si>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</si>
  <si>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</si>
  <si>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</si>
  <si>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</si>
  <si>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</si>
  <si>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</si>
  <si>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</si>
  <si>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</si>
  <si>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</si>
  <si>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</si>
  <si>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</si>
  <si>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</si>
  <si>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</si>
  <si>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</si>
  <si>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</si>
  <si>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</si>
  <si>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</si>
  <si>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</si>
  <si>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</si>
  <si>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</si>
  <si>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</si>
  <si>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</si>
  <si>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</si>
  <si>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</si>
  <si>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</si>
  <si>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</si>
  <si>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</si>
  <si>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</si>
  <si>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</si>
  <si>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</si>
  <si>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</si>
  <si>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</si>
  <si>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</si>
  <si>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</si>
  <si>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</si>
  <si>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</si>
  <si>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</si>
  <si>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</si>
  <si>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</si>
  <si>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</si>
  <si>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</si>
  <si>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</si>
  <si>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</si>
  <si>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</si>
  <si>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</si>
  <si>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</si>
  <si>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</si>
  <si>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</si>
  <si>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</si>
  <si>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</si>
  <si>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</si>
  <si>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</si>
  <si>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</si>
  <si>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</si>
  <si>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</si>
  <si>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</si>
  <si>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</si>
  <si>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</si>
  <si>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</si>
  <si>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</si>
  <si>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</si>
  <si>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</si>
  <si>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</si>
  <si>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</si>
  <si>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</si>
  <si>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</si>
  <si>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</si>
  <si>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</si>
  <si>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</si>
  <si>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</si>
  <si>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</si>
  <si>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</si>
  <si>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</si>
  <si>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</si>
  <si>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</si>
  <si>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</si>
  <si>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</si>
  <si>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</si>
  <si>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</si>
  <si>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</si>
  <si>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</si>
  <si>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</si>
  <si>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</si>
  <si>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</si>
  <si>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</si>
  <si>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</si>
  <si>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</si>
  <si>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</si>
  <si>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</si>
  <si>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</si>
  <si>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</si>
  <si>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</si>
  <si>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</si>
  <si>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</si>
  <si>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</si>
  <si>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</si>
  <si>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</si>
  <si>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</si>
  <si>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</si>
  <si>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</si>
  <si>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</si>
  <si>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</si>
  <si>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</si>
  <si>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</si>
  <si>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</si>
  <si>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</si>
  <si>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</si>
  <si>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</si>
  <si>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</si>
  <si>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</si>
  <si>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</si>
  <si>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</si>
  <si>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</si>
  <si>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</si>
  <si>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</si>
  <si>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</si>
  <si>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</si>
  <si>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</si>
  <si>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</si>
  <si>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</si>
  <si>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</si>
  <si>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</si>
  <si>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</si>
  <si>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</si>
  <si>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</si>
  <si>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</si>
  <si>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</si>
  <si>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</si>
  <si>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</si>
  <si>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</si>
  <si>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</si>
  <si>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</si>
  <si>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</si>
  <si>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</si>
  <si>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</si>
  <si>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</si>
  <si>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</si>
  <si>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</si>
  <si>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</si>
  <si>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</si>
  <si>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</si>
  <si>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</si>
  <si>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</si>
  <si>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</si>
  <si>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</si>
  <si>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</si>
  <si>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</si>
  <si>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</si>
  <si>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</si>
  <si>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</si>
  <si>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</si>
  <si>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</si>
  <si>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</si>
  <si>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</si>
  <si>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</si>
  <si>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</si>
  <si>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</si>
  <si>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</si>
  <si>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</si>
  <si>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</si>
  <si>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</si>
  <si>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</si>
  <si>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</si>
  <si>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</si>
  <si>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</si>
  <si>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</si>
  <si>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</si>
  <si>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</si>
  <si>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</si>
  <si>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</si>
  <si>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</si>
  <si>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</si>
  <si>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</si>
  <si>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</si>
  <si>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</si>
  <si>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</si>
  <si>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</si>
  <si>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</si>
  <si>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</si>
  <si>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</si>
  <si>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</si>
  <si>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</si>
  <si>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</si>
  <si>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</si>
  <si>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</si>
  <si>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</si>
  <si>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</si>
  <si>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</si>
  <si>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</si>
  <si>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</si>
  <si>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</si>
  <si>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</si>
  <si>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</si>
  <si>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</si>
  <si>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</si>
  <si>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</si>
  <si>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</si>
  <si>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</si>
  <si>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</si>
  <si>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</si>
  <si>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</si>
  <si>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</si>
  <si>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</si>
  <si>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</si>
  <si>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</si>
  <si>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</si>
  <si>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</si>
  <si>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</si>
  <si>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</si>
  <si>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</si>
  <si>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</si>
  <si>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</si>
  <si>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</si>
  <si>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</si>
  <si>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</si>
  <si>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</si>
  <si>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</si>
  <si>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</si>
  <si>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</si>
  <si>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</si>
  <si>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</si>
  <si>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</si>
  <si>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</si>
  <si>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</si>
  <si>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</si>
  <si>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</si>
  <si>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</si>
  <si>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</si>
  <si>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</si>
  <si>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</si>
  <si>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</si>
  <si>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</si>
  <si>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</si>
  <si>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</si>
  <si>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</si>
  <si>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</si>
  <si>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</si>
  <si>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</si>
  <si>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</si>
  <si>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</si>
  <si>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</si>
  <si>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</si>
  <si>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</si>
  <si>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</si>
  <si>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</si>
  <si>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</si>
  <si>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</si>
  <si>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</si>
  <si>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</si>
  <si>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</si>
  <si>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</si>
  <si>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</si>
  <si>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</si>
  <si>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</si>
  <si>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</si>
  <si>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</si>
  <si>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</si>
  <si>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</si>
  <si>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</si>
  <si>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</si>
  <si>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</si>
  <si>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</si>
  <si>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</si>
  <si>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</si>
  <si>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</si>
  <si>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</si>
  <si>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</si>
  <si>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</si>
  <si>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</si>
  <si>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</si>
  <si>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</si>
  <si>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</si>
  <si>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</si>
  <si>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</si>
  <si>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</si>
  <si>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</si>
  <si>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</si>
  <si>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</si>
  <si>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</si>
  <si>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</si>
  <si>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</si>
  <si>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</si>
  <si>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</si>
  <si>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</si>
  <si>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</si>
  <si>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</si>
  <si>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</si>
  <si>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</si>
  <si>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</si>
  <si>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</si>
  <si>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</si>
  <si>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</si>
  <si>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</si>
  <si>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</si>
  <si>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</si>
  <si>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</si>
  <si>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</si>
  <si>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</si>
  <si>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</si>
  <si>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2017</t>
  </si>
  <si>
    <t>birželio 30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</si>
  <si>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</si>
  <si>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</si>
  <si>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</si>
  <si>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</si>
  <si>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</si>
  <si>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</si>
  <si>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</si>
  <si>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</si>
  <si>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</si>
  <si>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</si>
  <si>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</si>
  <si>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</si>
  <si>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</si>
  <si>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</si>
  <si>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</si>
  <si>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</si>
  <si>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</si>
  <si>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</si>
  <si>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</si>
  <si>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</si>
  <si>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</si>
  <si>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</si>
  <si>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</si>
  <si>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</si>
  <si>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</si>
  <si>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</si>
  <si>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</si>
  <si>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</si>
  <si>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</si>
  <si>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</si>
  <si>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</si>
  <si>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</si>
  <si>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</si>
  <si>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</si>
  <si>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</si>
  <si>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</si>
  <si>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</si>
  <si>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</si>
  <si>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</si>
  <si>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</si>
  <si>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</si>
  <si>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</si>
  <si>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</si>
  <si>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</si>
  <si>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</si>
  <si>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</si>
  <si>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</si>
  <si>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</si>
  <si>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</si>
  <si>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</si>
  <si>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</si>
  <si>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</si>
  <si>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</si>
  <si>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</si>
  <si>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</si>
  <si>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</si>
  <si>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</si>
  <si>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</si>
  <si>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</si>
  <si>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</si>
  <si>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</si>
  <si>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</si>
  <si>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</si>
  <si>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</si>
  <si>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</si>
  <si>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</si>
  <si>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</si>
  <si>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</si>
  <si>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</si>
  <si>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P21</t>
  </si>
  <si>
    <t>P02</t>
  </si>
  <si>
    <t>P22</t>
  </si>
  <si>
    <t>L.e.p. direktorius</t>
  </si>
  <si>
    <t>Vyr. buhalterė</t>
  </si>
  <si>
    <t>e88ac3a5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</si>
</sst>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vertical="top"/>
      <protection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indent="1"/>
      <protection/>
    </xf>
    <xf numFmtId="0" fontId="21" fillId="36" borderId="10" xfId="48" applyFont="1" applyFill="1" applyBorder="1" applyAlignment="1">
      <alignment horizontal="left" vertical="top" indent="2"/>
      <protection/>
    </xf>
    <xf numFmtId="0" fontId="21" fillId="36" borderId="10" xfId="48" applyFont="1" applyFill="1" applyBorder="1" applyAlignment="1">
      <alignment horizontal="left" vertical="center" wrapText="1" indent="2"/>
      <protection/>
    </xf>
    <xf numFmtId="0" fontId="19" fillId="36" borderId="10" xfId="48" applyFont="1" applyFill="1" applyBorder="1" applyAlignment="1">
      <alignment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vertical="center"/>
      <protection/>
    </xf>
    <xf numFmtId="0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" fontId="19" fillId="35" borderId="10" xfId="48" applyNumberFormat="1" applyFont="1" applyFill="1" applyBorder="1" applyAlignment="1" applyProtection="1">
      <alignment horizontal="center" shrinkToFit="1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" fontId="21" fillId="35" borderId="10" xfId="48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3" xfId="48" applyNumberFormat="1" applyFont="1" applyFill="1" applyBorder="1" applyAlignment="1" applyProtection="1">
      <alignment horizontal="center" shrinkToFit="1"/>
      <protection/>
    </xf>
    <xf numFmtId="4" fontId="19" fillId="35" borderId="14" xfId="48" applyNumberFormat="1" applyFont="1" applyFill="1" applyBorder="1" applyAlignment="1" applyProtection="1">
      <alignment horizontal="center" shrinkToFit="1"/>
      <protection/>
    </xf>
    <xf numFmtId="4" fontId="19" fillId="0" borderId="10" xfId="48" applyNumberFormat="1" applyFont="1" applyFill="1" applyBorder="1" applyAlignment="1" applyProtection="1">
      <alignment horizontal="center" shrinkToFit="1"/>
      <protection locked="0"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34">
      <selection activeCell="D60" sqref="D60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387</v>
      </c>
      <c r="B1" s="6" t="s">
        <v>101</v>
      </c>
      <c r="C1" s="10"/>
      <c r="E1" s="74" t="s">
        <v>99</v>
      </c>
      <c r="F1" s="74"/>
      <c r="G1" s="74"/>
      <c r="H1" s="74"/>
    </row>
    <row r="2" spans="1:8" ht="20.25" customHeight="1">
      <c r="A2" s="10"/>
      <c r="B2" s="10"/>
      <c r="C2" s="26" t="s">
        <v>331</v>
      </c>
      <c r="D2" s="27" t="s">
        <v>332</v>
      </c>
      <c r="E2" s="75" t="s">
        <v>100</v>
      </c>
      <c r="F2" s="75"/>
      <c r="G2" s="75"/>
      <c r="H2" s="75"/>
    </row>
    <row r="3" spans="1:8" ht="41.25" customHeight="1" hidden="1">
      <c r="A3" s="77" t="s">
        <v>98</v>
      </c>
      <c r="B3" s="77"/>
      <c r="C3" s="77"/>
      <c r="D3" s="77"/>
      <c r="E3" s="77"/>
      <c r="F3" s="77"/>
      <c r="G3" s="77"/>
      <c r="H3" s="77"/>
    </row>
    <row r="4" spans="1:8" ht="15" customHeight="1">
      <c r="A4" s="69" t="str">
        <f>IstaigosPavadinimas</f>
        <v>Kaišiadorių technologijų ir verslo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Girelės 57, Kaišiadorys   190804361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49</v>
      </c>
      <c r="B7" s="70"/>
      <c r="C7" s="70"/>
      <c r="D7" s="70"/>
      <c r="E7" s="70"/>
      <c r="F7" s="70"/>
      <c r="G7" s="70"/>
      <c r="H7" s="70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3" t="s">
        <v>97</v>
      </c>
      <c r="B9" s="73"/>
      <c r="C9" s="73"/>
      <c r="D9" s="73"/>
      <c r="E9" s="73"/>
      <c r="F9" s="73"/>
      <c r="G9" s="73"/>
      <c r="H9" s="73"/>
    </row>
    <row r="10" spans="1:4" ht="18" customHeight="1">
      <c r="A10" s="78" t="s">
        <v>50</v>
      </c>
      <c r="B10" s="78"/>
      <c r="C10" s="78"/>
      <c r="D10" s="41" t="s">
        <v>51</v>
      </c>
    </row>
    <row r="11" spans="3:7" ht="12" customHeight="1">
      <c r="C11" s="42">
        <v>42936</v>
      </c>
      <c r="D11" s="30" t="s">
        <v>27</v>
      </c>
      <c r="E11" s="43">
        <v>2</v>
      </c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148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55</v>
      </c>
      <c r="E14" s="79" t="s">
        <v>52</v>
      </c>
      <c r="F14" s="79"/>
      <c r="G14" s="79" t="s">
        <v>53</v>
      </c>
      <c r="H14" s="79"/>
    </row>
    <row r="15" spans="1:8" ht="7.5" customHeight="1">
      <c r="A15" s="38">
        <v>1</v>
      </c>
      <c r="B15" s="37">
        <v>1</v>
      </c>
      <c r="C15" s="38" t="s">
        <v>54</v>
      </c>
      <c r="D15" s="38" t="s">
        <v>108</v>
      </c>
      <c r="E15" s="80" t="s">
        <v>109</v>
      </c>
      <c r="F15" s="80"/>
      <c r="G15" s="80" t="s">
        <v>110</v>
      </c>
      <c r="H15" s="80"/>
    </row>
    <row r="16" spans="1:8" ht="15">
      <c r="A16" s="52" t="s">
        <v>30</v>
      </c>
      <c r="B16" s="52" t="s">
        <v>107</v>
      </c>
      <c r="C16" s="53" t="s">
        <v>56</v>
      </c>
      <c r="D16" s="64"/>
      <c r="E16" s="72">
        <f>SUM(E17,E22,E23)</f>
        <v>556812.36</v>
      </c>
      <c r="F16" s="72"/>
      <c r="G16" s="72">
        <f>SUM(G17,G22,G23)</f>
        <v>516800.5</v>
      </c>
      <c r="H16" s="72"/>
    </row>
    <row r="17" spans="1:8" ht="15">
      <c r="A17" s="54" t="s">
        <v>31</v>
      </c>
      <c r="B17" s="54" t="s">
        <v>54</v>
      </c>
      <c r="C17" s="55" t="s">
        <v>57</v>
      </c>
      <c r="D17" s="64"/>
      <c r="E17" s="76">
        <f>SUM(E18,E19,E20,E21)</f>
        <v>502317.68</v>
      </c>
      <c r="F17" s="76"/>
      <c r="G17" s="76">
        <f>SUM(G18,G19,G20,G21)</f>
        <v>466773.75</v>
      </c>
      <c r="H17" s="76"/>
    </row>
    <row r="18" spans="1:23" ht="15">
      <c r="A18" s="54" t="s">
        <v>32</v>
      </c>
      <c r="B18" s="54" t="s">
        <v>108</v>
      </c>
      <c r="C18" s="56" t="s">
        <v>58</v>
      </c>
      <c r="D18" s="64"/>
      <c r="E18" s="68">
        <v>449323.71</v>
      </c>
      <c r="F18" s="68"/>
      <c r="G18" s="68">
        <v>422060.88</v>
      </c>
      <c r="H18" s="68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109</v>
      </c>
      <c r="C19" s="56" t="s">
        <v>59</v>
      </c>
      <c r="D19" s="64"/>
      <c r="E19" s="68">
        <v>1713.36</v>
      </c>
      <c r="F19" s="68"/>
      <c r="G19" s="68">
        <v>1500</v>
      </c>
      <c r="H19" s="68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110</v>
      </c>
      <c r="C20" s="56" t="s">
        <v>143</v>
      </c>
      <c r="D20" s="64"/>
      <c r="E20" s="68">
        <v>51175.15</v>
      </c>
      <c r="F20" s="68"/>
      <c r="G20" s="68">
        <v>43004.09</v>
      </c>
      <c r="H20" s="68"/>
    </row>
    <row r="21" spans="1:23" ht="15">
      <c r="A21" s="54" t="s">
        <v>35</v>
      </c>
      <c r="B21" s="54" t="s">
        <v>111</v>
      </c>
      <c r="C21" s="56" t="s">
        <v>60</v>
      </c>
      <c r="D21" s="64"/>
      <c r="E21" s="68">
        <v>105.46</v>
      </c>
      <c r="F21" s="68"/>
      <c r="G21" s="68">
        <v>208.78</v>
      </c>
      <c r="H21" s="68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112</v>
      </c>
      <c r="C22" s="55" t="s">
        <v>106</v>
      </c>
      <c r="D22" s="64"/>
      <c r="E22" s="68"/>
      <c r="F22" s="68"/>
      <c r="G22" s="68"/>
      <c r="H22" s="68"/>
    </row>
    <row r="23" spans="1:23" ht="15">
      <c r="A23" s="54" t="s">
        <v>37</v>
      </c>
      <c r="B23" s="54" t="s">
        <v>113</v>
      </c>
      <c r="C23" s="55" t="s">
        <v>73</v>
      </c>
      <c r="D23" s="64" t="s">
        <v>402</v>
      </c>
      <c r="E23" s="76">
        <f>E24-E25</f>
        <v>54494.68</v>
      </c>
      <c r="F23" s="76"/>
      <c r="G23" s="76">
        <f>G24-G25</f>
        <v>50026.75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104</v>
      </c>
      <c r="B24" s="54" t="s">
        <v>114</v>
      </c>
      <c r="C24" s="57" t="s">
        <v>74</v>
      </c>
      <c r="D24" s="64"/>
      <c r="E24" s="68">
        <v>54494.68</v>
      </c>
      <c r="F24" s="68"/>
      <c r="G24" s="68">
        <v>50026.75</v>
      </c>
      <c r="H24" s="68"/>
      <c r="U24" s="11" t="s">
        <v>28</v>
      </c>
      <c r="V24" s="11" t="s">
        <v>13</v>
      </c>
      <c r="W24" s="11" t="s">
        <v>29</v>
      </c>
    </row>
    <row r="25" spans="1:23" ht="15">
      <c r="A25" s="54" t="s">
        <v>105</v>
      </c>
      <c r="B25" s="54" t="s">
        <v>115</v>
      </c>
      <c r="C25" s="57" t="s">
        <v>75</v>
      </c>
      <c r="D25" s="64"/>
      <c r="E25" s="68"/>
      <c r="F25" s="68"/>
      <c r="G25" s="68"/>
      <c r="H25" s="68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116</v>
      </c>
      <c r="C26" s="58" t="s">
        <v>61</v>
      </c>
      <c r="D26" s="64" t="s">
        <v>403</v>
      </c>
      <c r="E26" s="72">
        <f>SUM(E27:E40)</f>
        <v>564160.63</v>
      </c>
      <c r="F26" s="72"/>
      <c r="G26" s="72">
        <f>SUM(G27:G40)</f>
        <v>529828.54</v>
      </c>
      <c r="H26" s="72"/>
    </row>
    <row r="27" spans="1:23" ht="15">
      <c r="A27" s="54" t="s">
        <v>31</v>
      </c>
      <c r="B27" s="54" t="s">
        <v>117</v>
      </c>
      <c r="C27" s="59" t="s">
        <v>62</v>
      </c>
      <c r="D27" s="64" t="s">
        <v>404</v>
      </c>
      <c r="E27" s="68">
        <v>380086.66</v>
      </c>
      <c r="F27" s="68"/>
      <c r="G27" s="68">
        <v>347789.78</v>
      </c>
      <c r="H27" s="68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118</v>
      </c>
      <c r="C28" s="59" t="s">
        <v>63</v>
      </c>
      <c r="D28" s="64"/>
      <c r="E28" s="68">
        <v>14916.93</v>
      </c>
      <c r="F28" s="68"/>
      <c r="G28" s="68">
        <v>15763.79</v>
      </c>
      <c r="H28" s="68"/>
    </row>
    <row r="29" spans="1:23" ht="15">
      <c r="A29" s="54" t="s">
        <v>37</v>
      </c>
      <c r="B29" s="54" t="s">
        <v>119</v>
      </c>
      <c r="C29" s="59" t="s">
        <v>64</v>
      </c>
      <c r="D29" s="64"/>
      <c r="E29" s="68">
        <v>68245.94</v>
      </c>
      <c r="F29" s="68"/>
      <c r="G29" s="68">
        <v>63580.55</v>
      </c>
      <c r="H29" s="68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120</v>
      </c>
      <c r="C30" s="59" t="s">
        <v>65</v>
      </c>
      <c r="D30" s="64"/>
      <c r="E30" s="68"/>
      <c r="F30" s="68"/>
      <c r="G30" s="68">
        <v>13.34</v>
      </c>
      <c r="H30" s="68"/>
    </row>
    <row r="31" spans="1:23" ht="15">
      <c r="A31" s="54" t="s">
        <v>42</v>
      </c>
      <c r="B31" s="54" t="s">
        <v>121</v>
      </c>
      <c r="C31" s="59" t="s">
        <v>66</v>
      </c>
      <c r="D31" s="64"/>
      <c r="E31" s="68">
        <v>9203.68</v>
      </c>
      <c r="F31" s="68"/>
      <c r="G31" s="68">
        <v>7388.56</v>
      </c>
      <c r="H31" s="68"/>
      <c r="U31" s="11" t="s">
        <v>28</v>
      </c>
      <c r="V31" s="11" t="s">
        <v>13</v>
      </c>
      <c r="W31" s="11" t="s">
        <v>29</v>
      </c>
    </row>
    <row r="32" spans="1:23" ht="15">
      <c r="A32" s="54" t="s">
        <v>76</v>
      </c>
      <c r="B32" s="54" t="s">
        <v>122</v>
      </c>
      <c r="C32" s="59" t="s">
        <v>67</v>
      </c>
      <c r="D32" s="64"/>
      <c r="E32" s="68">
        <v>582.94</v>
      </c>
      <c r="F32" s="68"/>
      <c r="G32" s="68">
        <v>1000.96</v>
      </c>
      <c r="H32" s="68"/>
      <c r="U32" s="11" t="s">
        <v>28</v>
      </c>
      <c r="V32" s="11" t="s">
        <v>13</v>
      </c>
      <c r="W32" s="11" t="s">
        <v>29</v>
      </c>
    </row>
    <row r="33" spans="1:23" ht="15">
      <c r="A33" s="54" t="s">
        <v>77</v>
      </c>
      <c r="B33" s="54" t="s">
        <v>123</v>
      </c>
      <c r="C33" s="59" t="s">
        <v>141</v>
      </c>
      <c r="D33" s="64"/>
      <c r="E33" s="68"/>
      <c r="F33" s="68"/>
      <c r="G33" s="68">
        <v>2205.26</v>
      </c>
      <c r="H33" s="68"/>
      <c r="U33" s="11" t="s">
        <v>28</v>
      </c>
      <c r="V33" s="11" t="s">
        <v>13</v>
      </c>
      <c r="W33" s="11" t="s">
        <v>29</v>
      </c>
    </row>
    <row r="34" spans="1:23" ht="15">
      <c r="A34" s="54" t="s">
        <v>78</v>
      </c>
      <c r="B34" s="54" t="s">
        <v>124</v>
      </c>
      <c r="C34" s="59" t="s">
        <v>145</v>
      </c>
      <c r="D34" s="64"/>
      <c r="E34" s="68"/>
      <c r="F34" s="68"/>
      <c r="G34" s="68"/>
      <c r="H34" s="68"/>
      <c r="U34" s="11" t="s">
        <v>28</v>
      </c>
      <c r="V34" s="11" t="s">
        <v>13</v>
      </c>
      <c r="W34" s="11" t="s">
        <v>29</v>
      </c>
    </row>
    <row r="35" spans="1:23" ht="15">
      <c r="A35" s="54" t="s">
        <v>79</v>
      </c>
      <c r="B35" s="54" t="s">
        <v>125</v>
      </c>
      <c r="C35" s="59" t="s">
        <v>142</v>
      </c>
      <c r="D35" s="64"/>
      <c r="E35" s="68">
        <v>12772.09</v>
      </c>
      <c r="F35" s="68"/>
      <c r="G35" s="68">
        <v>16687.24</v>
      </c>
      <c r="H35" s="68"/>
      <c r="U35" s="11" t="s">
        <v>28</v>
      </c>
      <c r="V35" s="11" t="s">
        <v>13</v>
      </c>
      <c r="W35" s="11" t="s">
        <v>29</v>
      </c>
    </row>
    <row r="36" spans="1:23" ht="15">
      <c r="A36" s="54" t="s">
        <v>80</v>
      </c>
      <c r="B36" s="54" t="s">
        <v>126</v>
      </c>
      <c r="C36" s="59" t="s">
        <v>68</v>
      </c>
      <c r="D36" s="64"/>
      <c r="E36" s="68">
        <v>22745.24</v>
      </c>
      <c r="F36" s="68"/>
      <c r="G36" s="68">
        <v>24582.04</v>
      </c>
      <c r="H36" s="68"/>
      <c r="U36" s="11" t="s">
        <v>28</v>
      </c>
      <c r="V36" s="11" t="s">
        <v>13</v>
      </c>
      <c r="W36" s="11" t="s">
        <v>29</v>
      </c>
    </row>
    <row r="37" spans="1:23" ht="15">
      <c r="A37" s="54" t="s">
        <v>81</v>
      </c>
      <c r="B37" s="54" t="s">
        <v>127</v>
      </c>
      <c r="C37" s="59" t="s">
        <v>69</v>
      </c>
      <c r="D37" s="64"/>
      <c r="E37" s="68">
        <v>463.59</v>
      </c>
      <c r="F37" s="68"/>
      <c r="G37" s="68">
        <v>344.69</v>
      </c>
      <c r="H37" s="68"/>
      <c r="U37" s="11" t="s">
        <v>28</v>
      </c>
      <c r="V37" s="11" t="s">
        <v>13</v>
      </c>
      <c r="W37" s="11" t="s">
        <v>29</v>
      </c>
    </row>
    <row r="38" spans="1:23" ht="15">
      <c r="A38" s="54" t="s">
        <v>82</v>
      </c>
      <c r="B38" s="54" t="s">
        <v>128</v>
      </c>
      <c r="C38" s="59" t="s">
        <v>70</v>
      </c>
      <c r="D38" s="64"/>
      <c r="E38" s="68"/>
      <c r="F38" s="68"/>
      <c r="G38" s="68"/>
      <c r="H38" s="68"/>
      <c r="U38" s="11" t="s">
        <v>28</v>
      </c>
      <c r="V38" s="11" t="s">
        <v>13</v>
      </c>
      <c r="W38" s="11" t="s">
        <v>29</v>
      </c>
    </row>
    <row r="39" spans="1:23" ht="15">
      <c r="A39" s="54" t="s">
        <v>83</v>
      </c>
      <c r="B39" s="54" t="s">
        <v>129</v>
      </c>
      <c r="C39" s="59" t="s">
        <v>71</v>
      </c>
      <c r="D39" s="64"/>
      <c r="E39" s="68">
        <v>53189.2</v>
      </c>
      <c r="F39" s="68"/>
      <c r="G39" s="68">
        <v>38513.01</v>
      </c>
      <c r="H39" s="68"/>
      <c r="U39" s="11" t="s">
        <v>28</v>
      </c>
      <c r="V39" s="11" t="s">
        <v>13</v>
      </c>
      <c r="W39" s="11" t="s">
        <v>29</v>
      </c>
    </row>
    <row r="40" spans="1:23" ht="15">
      <c r="A40" s="54" t="s">
        <v>84</v>
      </c>
      <c r="B40" s="54" t="s">
        <v>130</v>
      </c>
      <c r="C40" s="59" t="s">
        <v>72</v>
      </c>
      <c r="D40" s="64"/>
      <c r="E40" s="68">
        <v>1954.36</v>
      </c>
      <c r="F40" s="68"/>
      <c r="G40" s="68">
        <v>11959.32</v>
      </c>
      <c r="H40" s="68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8"/>
      <c r="F41" s="68"/>
      <c r="G41" s="68"/>
      <c r="H41" s="68"/>
    </row>
    <row r="42" spans="1:23" ht="15">
      <c r="A42" s="52" t="s">
        <v>40</v>
      </c>
      <c r="B42" s="52" t="s">
        <v>131</v>
      </c>
      <c r="C42" s="60" t="s">
        <v>85</v>
      </c>
      <c r="D42" s="64"/>
      <c r="E42" s="72">
        <f>E16-E26</f>
        <v>-7348.27</v>
      </c>
      <c r="F42" s="72"/>
      <c r="G42" s="72">
        <f>G16-G26</f>
        <v>-13028.04</v>
      </c>
      <c r="H42" s="72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132</v>
      </c>
      <c r="C43" s="60" t="s">
        <v>86</v>
      </c>
      <c r="D43" s="64"/>
      <c r="E43" s="72">
        <f>E44-E45-E46</f>
        <v>12116.4</v>
      </c>
      <c r="F43" s="72"/>
      <c r="G43" s="72">
        <f>G44-G45-G46</f>
        <v>22172.52</v>
      </c>
      <c r="H43" s="72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133</v>
      </c>
      <c r="C44" s="59" t="s">
        <v>87</v>
      </c>
      <c r="D44" s="64" t="s">
        <v>402</v>
      </c>
      <c r="E44" s="68">
        <v>31079.69</v>
      </c>
      <c r="F44" s="68"/>
      <c r="G44" s="68">
        <v>22319.04</v>
      </c>
      <c r="H44" s="68"/>
    </row>
    <row r="45" spans="1:23" ht="15">
      <c r="A45" s="54" t="s">
        <v>36</v>
      </c>
      <c r="B45" s="54" t="s">
        <v>134</v>
      </c>
      <c r="C45" s="59" t="s">
        <v>144</v>
      </c>
      <c r="D45" s="64"/>
      <c r="E45" s="68"/>
      <c r="F45" s="68"/>
      <c r="G45" s="68">
        <v>73.26</v>
      </c>
      <c r="H45" s="68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135</v>
      </c>
      <c r="C46" s="59" t="s">
        <v>88</v>
      </c>
      <c r="D46" s="64"/>
      <c r="E46" s="68">
        <v>18963.29</v>
      </c>
      <c r="F46" s="68"/>
      <c r="G46" s="68">
        <v>73.26</v>
      </c>
      <c r="H46" s="68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136</v>
      </c>
      <c r="C47" s="60" t="s">
        <v>89</v>
      </c>
      <c r="D47" s="64"/>
      <c r="E47" s="83"/>
      <c r="F47" s="83"/>
      <c r="G47" s="83"/>
      <c r="H47" s="83"/>
    </row>
    <row r="48" spans="1:23" ht="28.5">
      <c r="A48" s="52" t="s">
        <v>45</v>
      </c>
      <c r="B48" s="52" t="s">
        <v>137</v>
      </c>
      <c r="C48" s="60" t="s">
        <v>102</v>
      </c>
      <c r="D48" s="64"/>
      <c r="E48" s="83"/>
      <c r="F48" s="83"/>
      <c r="G48" s="83"/>
      <c r="H48" s="83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138</v>
      </c>
      <c r="C49" s="60" t="s">
        <v>103</v>
      </c>
      <c r="D49" s="64"/>
      <c r="E49" s="83"/>
      <c r="F49" s="83"/>
      <c r="G49" s="83"/>
      <c r="H49" s="83"/>
      <c r="U49" s="11" t="s">
        <v>28</v>
      </c>
      <c r="V49" s="11" t="s">
        <v>13</v>
      </c>
      <c r="W49" s="11" t="s">
        <v>29</v>
      </c>
    </row>
    <row r="50" spans="1:23" ht="28.5">
      <c r="A50" s="52" t="s">
        <v>90</v>
      </c>
      <c r="B50" s="52" t="s">
        <v>139</v>
      </c>
      <c r="C50" s="60" t="s">
        <v>92</v>
      </c>
      <c r="D50" s="64"/>
      <c r="E50" s="72">
        <f>SUM(E42,E43,E47,E48)-E49</f>
        <v>4768.13</v>
      </c>
      <c r="F50" s="72"/>
      <c r="G50" s="72">
        <f>SUM(G42,G43,G47,G48)-G49</f>
        <v>9144.48</v>
      </c>
      <c r="H50" s="72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93</v>
      </c>
      <c r="D51" s="64"/>
      <c r="E51" s="83"/>
      <c r="F51" s="83"/>
      <c r="G51" s="83"/>
      <c r="H51" s="83"/>
      <c r="U51" s="11" t="s">
        <v>28</v>
      </c>
      <c r="V51" s="11" t="s">
        <v>13</v>
      </c>
      <c r="W51" s="11" t="s">
        <v>29</v>
      </c>
    </row>
    <row r="52" spans="1:23" ht="15">
      <c r="A52" s="61" t="s">
        <v>96</v>
      </c>
      <c r="B52" s="61">
        <v>36</v>
      </c>
      <c r="C52" s="58" t="s">
        <v>91</v>
      </c>
      <c r="D52" s="64"/>
      <c r="E52" s="72">
        <f>SUM(E50,E51)</f>
        <v>4768.13</v>
      </c>
      <c r="F52" s="72"/>
      <c r="G52" s="81">
        <f>SUM(G50,G51)</f>
        <v>9144.48</v>
      </c>
      <c r="H52" s="82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94</v>
      </c>
      <c r="D53" s="64"/>
      <c r="E53" s="68"/>
      <c r="F53" s="68"/>
      <c r="G53" s="68"/>
      <c r="H53" s="68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95</v>
      </c>
      <c r="D54" s="64"/>
      <c r="E54" s="68"/>
      <c r="F54" s="68"/>
      <c r="G54" s="68"/>
      <c r="H54" s="68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2224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 t="s">
        <v>405</v>
      </c>
      <c r="D58" s="50"/>
      <c r="E58" s="50"/>
      <c r="F58" s="84" t="s">
        <v>335</v>
      </c>
      <c r="G58" s="84"/>
      <c r="H58" s="84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146</v>
      </c>
      <c r="D59" s="85" t="s">
        <v>25</v>
      </c>
      <c r="E59" s="85"/>
      <c r="F59" s="85" t="s">
        <v>24</v>
      </c>
      <c r="G59" s="85"/>
      <c r="H59" s="85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 t="s">
        <v>406</v>
      </c>
      <c r="D61" s="50"/>
      <c r="E61" s="50"/>
      <c r="F61" s="84" t="str">
        <f>IstaigosFinansininkas</f>
        <v>Daiva Sabulienė</v>
      </c>
      <c r="G61" s="84"/>
      <c r="H61" s="84"/>
    </row>
    <row r="62" spans="1:8" s="21" customFormat="1" ht="12.75" customHeight="1">
      <c r="A62" s="20"/>
      <c r="B62" s="20"/>
      <c r="C62" s="25" t="s">
        <v>147</v>
      </c>
      <c r="D62" s="85" t="s">
        <v>25</v>
      </c>
      <c r="E62" s="85"/>
      <c r="F62" s="85" t="s">
        <v>24</v>
      </c>
      <c r="G62" s="85"/>
      <c r="H62" s="85"/>
    </row>
    <row r="63" spans="1:8" ht="14.25" customHeight="1" hidden="1">
      <c r="A63" s="24"/>
      <c r="B63" s="24"/>
      <c r="C63" s="22"/>
      <c r="D63" s="86"/>
      <c r="E63" s="86"/>
      <c r="F63" s="84"/>
      <c r="G63" s="84"/>
      <c r="H63" s="84"/>
    </row>
    <row r="64" spans="1:8" ht="14.25" customHeight="1" hidden="1">
      <c r="A64" s="19"/>
      <c r="B64" s="19"/>
      <c r="C64" s="19"/>
      <c r="D64" s="19"/>
      <c r="E64" s="25"/>
      <c r="F64" s="85"/>
      <c r="G64" s="85"/>
      <c r="H64" s="85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52:H52"/>
    <mergeCell ref="E51:F51"/>
    <mergeCell ref="E47:F47"/>
    <mergeCell ref="G47:H47"/>
    <mergeCell ref="G17:H17"/>
    <mergeCell ref="G18:H18"/>
    <mergeCell ref="E25:F25"/>
    <mergeCell ref="G24:H24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e88ac3a5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407</v>
      </c>
    </row>
    <row r="2" spans="1:3" ht="10.5">
      <c r="A2" t="s">
        <v>140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127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366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367</v>
      </c>
      <c r="B2" s="1" t="s">
        <v>368</v>
      </c>
    </row>
    <row r="3" spans="1:2" ht="10.5">
      <c r="A3" s="1" t="s">
        <v>369</v>
      </c>
      <c r="B3" s="1" t="s">
        <v>370</v>
      </c>
    </row>
    <row r="4" spans="1:2" ht="10.5">
      <c r="A4" s="1" t="s">
        <v>371</v>
      </c>
      <c r="B4" s="1" t="s">
        <v>372</v>
      </c>
    </row>
    <row r="5" spans="1:2" ht="10.5">
      <c r="A5" s="1" t="s">
        <v>373</v>
      </c>
      <c r="B5" s="1" t="s">
        <v>374</v>
      </c>
    </row>
    <row r="6" spans="1:2" ht="10.5">
      <c r="A6" s="1" t="s">
        <v>366</v>
      </c>
      <c r="B6" s="1" t="s">
        <v>366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375</v>
      </c>
      <c r="B2" s="1" t="s">
        <v>376</v>
      </c>
      <c r="C2" s="4">
        <v>0</v>
      </c>
    </row>
    <row r="3" spans="1:3" ht="10.5">
      <c r="A3" s="1" t="s">
        <v>377</v>
      </c>
      <c r="B3" s="1" t="s">
        <v>378</v>
      </c>
      <c r="C3" s="4">
        <v>0</v>
      </c>
    </row>
    <row r="4" spans="1:3" ht="10.5">
      <c r="A4" s="1" t="s">
        <v>379</v>
      </c>
      <c r="B4" s="1" t="s">
        <v>380</v>
      </c>
      <c r="C4" s="4">
        <v>0</v>
      </c>
    </row>
    <row r="5" spans="1:3" ht="10.5">
      <c r="A5" s="1" t="s">
        <v>381</v>
      </c>
      <c r="B5" s="1" t="s">
        <v>382</v>
      </c>
      <c r="C5" s="4">
        <v>0</v>
      </c>
    </row>
    <row r="6" spans="1:3" ht="10.5">
      <c r="A6" s="1" t="s">
        <v>383</v>
      </c>
      <c r="B6" s="1" t="s">
        <v>384</v>
      </c>
      <c r="C6" s="4">
        <v>0</v>
      </c>
    </row>
    <row r="7" spans="1:3" ht="10.5">
      <c r="A7" s="1" t="s">
        <v>332</v>
      </c>
      <c r="B7" s="1" t="s">
        <v>385</v>
      </c>
      <c r="C7" s="4">
        <v>0</v>
      </c>
    </row>
    <row r="8" spans="1:3" ht="10.5">
      <c r="A8" s="1" t="s">
        <v>386</v>
      </c>
      <c r="B8" s="1" t="s">
        <v>387</v>
      </c>
      <c r="C8" s="4">
        <v>0</v>
      </c>
    </row>
    <row r="9" spans="1:3" ht="10.5">
      <c r="A9" s="1" t="s">
        <v>388</v>
      </c>
      <c r="B9" s="1" t="s">
        <v>389</v>
      </c>
      <c r="C9" s="4">
        <v>0</v>
      </c>
    </row>
    <row r="10" spans="1:3" ht="10.5">
      <c r="A10" s="1" t="s">
        <v>390</v>
      </c>
      <c r="B10" s="1" t="s">
        <v>391</v>
      </c>
      <c r="C10" s="4">
        <v>0</v>
      </c>
    </row>
    <row r="11" spans="1:3" ht="10.5">
      <c r="A11" s="1" t="s">
        <v>392</v>
      </c>
      <c r="B11" s="1" t="s">
        <v>393</v>
      </c>
      <c r="C11" s="4">
        <v>0</v>
      </c>
    </row>
    <row r="12" spans="1:3" ht="10.5">
      <c r="A12" s="1" t="s">
        <v>394</v>
      </c>
      <c r="B12" s="1" t="s">
        <v>395</v>
      </c>
      <c r="C12" s="4">
        <v>0</v>
      </c>
    </row>
    <row r="13" spans="1:3" ht="10.5">
      <c r="A13" s="1" t="s">
        <v>396</v>
      </c>
      <c r="B13" s="1" t="s">
        <v>397</v>
      </c>
      <c r="C13" s="4">
        <v>0</v>
      </c>
    </row>
    <row r="14" spans="1:3" ht="10.5">
      <c r="A14" s="1" t="s">
        <v>398</v>
      </c>
      <c r="B14" s="1" t="s">
        <v>397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399</v>
      </c>
      <c r="B2" s="1" t="s">
        <v>399</v>
      </c>
      <c r="C2" s="4"/>
    </row>
    <row r="3" spans="1:2" ht="10.5">
      <c r="A3" s="1" t="s">
        <v>400</v>
      </c>
      <c r="B3" s="1" t="s">
        <v>400</v>
      </c>
    </row>
    <row r="4" spans="1:2" ht="10.5">
      <c r="A4" s="1" t="s">
        <v>331</v>
      </c>
      <c r="B4" s="1" t="s">
        <v>331</v>
      </c>
    </row>
    <row r="5" spans="1:2" ht="10.5">
      <c r="A5" s="1" t="s">
        <v>401</v>
      </c>
      <c r="B5" s="1" t="s">
        <v>401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2017</v>
      </c>
      <c r="C2">
        <f ca="1">IF(ISNUMBER(INDIRECT($A$2)),INDIRECT($A$2),0)</f>
        <v>0</v>
      </c>
      <c r="D2" t="b">
        <f ca="1">ISBLANK(INDIRECT($A$2))</f>
        <v>0</v>
      </c>
      <c r="F2" t="s">
        <v>101</v>
      </c>
      <c r="G2" t="str">
        <f>Metai</f>
        <v>2017</v>
      </c>
      <c r="H2" t="str">
        <f>Menuo</f>
        <v>birželio 30 d.</v>
      </c>
      <c r="I2" t="str">
        <f>IstaigosKodas</f>
        <v>2224</v>
      </c>
      <c r="L2">
        <v>387</v>
      </c>
      <c r="M2" t="s">
        <v>158</v>
      </c>
      <c r="N2" t="str">
        <f>CRC</f>
        <v>e88ac3a5</v>
      </c>
    </row>
    <row r="3" spans="1:4" ht="10.5">
      <c r="A3" s="67" t="s">
        <v>164</v>
      </c>
      <c r="B3" t="str">
        <f ca="1">IF(ISTEXT(INDIRECT($A$3)),INDIRECT($A$3),"")</f>
        <v>birželio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 t="str">
        <f ca="1">IF(ISTEXT(INDIRECT($A$12)),INDIRECT($A$12),"")</f>
        <v>4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7" t="s">
        <v>174</v>
      </c>
      <c r="B13" t="str">
        <f ca="1">IF(ISTEXT(INDIRECT($A$13)),INDIRECT($A$13),"")</f>
        <v>5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556812.36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516800.5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502317.68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466773.75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449323.71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422060.88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1713.36</v>
      </c>
      <c r="D28" t="b">
        <f ca="1">ISBLANK(INDIRECT($A$28))</f>
        <v>0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1500</v>
      </c>
      <c r="D29" t="b">
        <f ca="1">ISBLANK(INDIRECT($A$29))</f>
        <v>0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51175.15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43004.09</v>
      </c>
      <c r="D33" t="b">
        <f ca="1">ISBLANK(INDIRECT($A$33))</f>
        <v>0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105.46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208.78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54494.7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50026.75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54494.68</v>
      </c>
      <c r="D48" t="b">
        <f ca="1">ISBLANK(INDIRECT($A$48))</f>
        <v>0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50026.75</v>
      </c>
      <c r="D49" t="b">
        <f ca="1">ISBLANK(INDIRECT($A$49))</f>
        <v>0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564160.63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529828.54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380086.66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347789.78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14916.93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15763.79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68245.94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63580.55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13.34</v>
      </c>
      <c r="D73" t="b">
        <f ca="1">ISBLANK(INDIRECT($A$73))</f>
        <v>0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9203.68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7388.56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582.94</v>
      </c>
      <c r="D80" t="b">
        <f ca="1">ISBLANK(INDIRECT($A$80))</f>
        <v>0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1000.96</v>
      </c>
      <c r="D81" t="b">
        <f ca="1">ISBLANK(INDIRECT($A$81))</f>
        <v>0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2205.26</v>
      </c>
      <c r="D85" t="b">
        <f ca="1">ISBLANK(INDIRECT($A$85))</f>
        <v>0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12772.09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16687.24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22745.24</v>
      </c>
      <c r="D96" t="b">
        <f ca="1">ISBLANK(INDIRECT($A$96))</f>
        <v>0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24582.04</v>
      </c>
      <c r="D97" t="b">
        <f ca="1">ISBLANK(INDIRECT($A$97))</f>
        <v>0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463.59</v>
      </c>
      <c r="D100" t="b">
        <f ca="1">ISBLANK(INDIRECT($A$100))</f>
        <v>0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344.69</v>
      </c>
      <c r="D101" t="b">
        <f ca="1">ISBLANK(INDIRECT($A$101))</f>
        <v>0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53189.2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38513.01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1954.36</v>
      </c>
      <c r="D112" t="b">
        <f ca="1">ISBLANK(INDIRECT($A$112))</f>
        <v>0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11959.32</v>
      </c>
      <c r="D113" t="b">
        <f ca="1">ISBLANK(INDIRECT($A$113))</f>
        <v>0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-7348.27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-13028.04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12116.4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22172.52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31079.69</v>
      </c>
      <c r="D124" t="b">
        <f ca="1">ISBLANK(INDIRECT($A$124))</f>
        <v>0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22319.04</v>
      </c>
      <c r="D125" t="b">
        <f ca="1">ISBLANK(INDIRECT($A$125))</f>
        <v>0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73.26</v>
      </c>
      <c r="D129" t="b">
        <f ca="1">ISBLANK(INDIRECT($A$129))</f>
        <v>0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18963.29</v>
      </c>
      <c r="D132" t="b">
        <f ca="1">ISBLANK(INDIRECT($A$132))</f>
        <v>0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73.26</v>
      </c>
      <c r="D133" t="b">
        <f ca="1">ISBLANK(INDIRECT($A$133))</f>
        <v>0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4768.13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9144.48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4768.13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9144.48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2224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Jonas Jočiūnas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Daiva Sabulienė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2017-08-11T11:34:08Z</cp:lastPrinted>
  <dcterms:created xsi:type="dcterms:W3CDTF">2003-09-13T06:13:56Z</dcterms:created>
  <dcterms:modified xsi:type="dcterms:W3CDTF">2017-08-11T11:34:26Z</dcterms:modified>
  <cp:category/>
  <cp:version/>
  <cp:contentType/>
  <cp:contentStatus/>
</cp:coreProperties>
</file>